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DE631174-4EF4-43E6-B4EA-3DB7A7190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O22" i="1"/>
  <c r="J21" i="1"/>
  <c r="K21" i="1"/>
  <c r="L21" i="1"/>
  <c r="M21" i="1"/>
  <c r="N21" i="1"/>
  <c r="N20" i="1"/>
  <c r="M20" i="1"/>
  <c r="Q20" i="1" s="1"/>
  <c r="S20" i="1" s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P20" i="1" l="1"/>
  <c r="R21" i="1"/>
  <c r="Q18" i="1"/>
  <c r="S18" i="1" s="1"/>
  <c r="P21" i="1"/>
  <c r="Q21" i="1"/>
  <c r="S21" i="1" s="1"/>
  <c r="Q19" i="1"/>
  <c r="S19" i="1" s="1"/>
  <c r="R20" i="1"/>
  <c r="R19" i="1"/>
  <c r="P19" i="1"/>
  <c r="P18" i="1"/>
  <c r="R18" i="1"/>
  <c r="N17" i="1" l="1"/>
  <c r="N22" i="1" s="1"/>
  <c r="M17" i="1"/>
  <c r="M22" i="1" s="1"/>
  <c r="L17" i="1"/>
  <c r="L22" i="1" s="1"/>
  <c r="K17" i="1"/>
  <c r="K22" i="1" s="1"/>
  <c r="J17" i="1"/>
  <c r="J22" i="1" s="1"/>
  <c r="R17" i="1" l="1"/>
  <c r="R22" i="1" s="1"/>
  <c r="Q17" i="1"/>
  <c r="Q22" i="1" s="1"/>
  <c r="P17" i="1"/>
  <c r="P22" i="1" s="1"/>
  <c r="S17" i="1" l="1"/>
  <c r="S22" i="1" s="1"/>
</calcChain>
</file>

<file path=xl/sharedStrings.xml><?xml version="1.0" encoding="utf-8"?>
<sst xmlns="http://schemas.openxmlformats.org/spreadsheetml/2006/main" count="69" uniqueCount="64">
  <si>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</si>
  <si>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</si>
  <si>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</si>
  <si>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</si>
  <si>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</si>
  <si>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</si>
  <si>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</si>
  <si>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</si>
  <si>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</si>
  <si>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</si>
  <si>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</si>
  <si>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</si>
  <si>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</si>
  <si>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</si>
  <si>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</si>
  <si>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</si>
  <si>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</si>
  <si>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</si>
  <si>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</si>
  <si>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</si>
  <si>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</si>
  <si>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</si>
  <si>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</si>
  <si>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</si>
  <si>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</si>
  <si>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</si>
  <si>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</si>
  <si>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</si>
  <si>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</si>
  <si>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</si>
  <si>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</si>
  <si>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</si>
  <si>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</si>
  <si>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</si>
  <si>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</si>
  <si>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</si>
  <si>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</si>
  <si>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</si>
  <si>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</si>
  <si>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</si>
  <si>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</si>
  <si>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</si>
  <si>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</si>
  <si>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</si>
  <si>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</si>
  <si>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</si>
  <si>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</si>
  <si>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</si>
  <si>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</si>
  <si>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</si>
  <si>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</si>
  <si>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</si>
  <si>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</si>
  <si>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</si>
  <si>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Correspondiente al mes abril del año 2022</t>
  </si>
  <si>
    <t>ISMAEL ENCARNACION NUÑEZ</t>
  </si>
  <si>
    <t>DEPARTAMENTO DE TECNOLOGIA DE LA INFORMACION Y COMUNICACIÓN</t>
  </si>
  <si>
    <t>AUXILIAR ADMINISTRATIVO I</t>
  </si>
  <si>
    <t>MASCULINO</t>
  </si>
  <si>
    <t xml:space="preserve">ESTATUS SIMPLIFICADO </t>
  </si>
  <si>
    <t>0004-TF-2022</t>
  </si>
  <si>
    <t>0005-TF-2022</t>
  </si>
  <si>
    <t>0003-TF-2022</t>
  </si>
  <si>
    <t>Cantidad de Servidores Públicos Fijos en Carrera Administrativa: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</si>
</sst>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8" xfId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419100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9"/>
  <sheetViews>
    <sheetView tabSelected="1" topLeftCell="B1" zoomScale="50" zoomScaleNormal="50" workbookViewId="0">
      <pane ySplit="1" topLeftCell="A2" activePane="bottomLeft" state="frozen"/>
      <selection pane="bottomLeft" activeCell="B19" sqref="B1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5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23.25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8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ht="23.25" x14ac:dyDescent="0.2">
      <c r="A11" s="84" t="s">
        <v>31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ht="23.25" x14ac:dyDescent="0.2">
      <c r="A12" s="84" t="s">
        <v>54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4" t="s">
        <v>0</v>
      </c>
      <c r="B14" s="66" t="s">
        <v>1</v>
      </c>
      <c r="C14" s="9"/>
      <c r="D14" s="9"/>
      <c r="E14" s="9"/>
      <c r="F14" s="9"/>
      <c r="G14" s="66" t="s">
        <v>2</v>
      </c>
      <c r="H14" s="69" t="s">
        <v>3</v>
      </c>
      <c r="I14" s="69" t="s">
        <v>4</v>
      </c>
      <c r="J14" s="80" t="s">
        <v>5</v>
      </c>
      <c r="K14" s="81"/>
      <c r="L14" s="81"/>
      <c r="M14" s="81"/>
      <c r="N14" s="81"/>
      <c r="O14" s="82"/>
      <c r="P14" s="10"/>
      <c r="Q14" s="72" t="s">
        <v>6</v>
      </c>
      <c r="R14" s="73"/>
      <c r="S14" s="69" t="s">
        <v>7</v>
      </c>
      <c r="T14" s="69" t="s">
        <v>8</v>
      </c>
    </row>
    <row r="15" spans="1:20" ht="46.5" customHeight="1" thickBot="1" x14ac:dyDescent="0.25">
      <c r="A15" s="65"/>
      <c r="B15" s="67"/>
      <c r="C15" s="11" t="s">
        <v>9</v>
      </c>
      <c r="D15" s="11" t="s">
        <v>10</v>
      </c>
      <c r="E15" s="11" t="s">
        <v>36</v>
      </c>
      <c r="F15" s="11" t="s">
        <v>11</v>
      </c>
      <c r="G15" s="67"/>
      <c r="H15" s="70"/>
      <c r="I15" s="70"/>
      <c r="J15" s="72" t="s">
        <v>12</v>
      </c>
      <c r="K15" s="73"/>
      <c r="L15" s="74" t="s">
        <v>13</v>
      </c>
      <c r="M15" s="72" t="s">
        <v>14</v>
      </c>
      <c r="N15" s="73"/>
      <c r="O15" s="74" t="s">
        <v>15</v>
      </c>
      <c r="P15" s="69" t="s">
        <v>16</v>
      </c>
      <c r="Q15" s="77" t="s">
        <v>17</v>
      </c>
      <c r="R15" s="78" t="s">
        <v>18</v>
      </c>
      <c r="S15" s="70"/>
      <c r="T15" s="70"/>
    </row>
    <row r="16" spans="1:20" ht="33.75" customHeight="1" thickBot="1" x14ac:dyDescent="0.25">
      <c r="A16" s="65"/>
      <c r="B16" s="67"/>
      <c r="C16" s="11"/>
      <c r="D16" s="11"/>
      <c r="E16" s="11" t="s">
        <v>37</v>
      </c>
      <c r="F16" s="11"/>
      <c r="G16" s="68"/>
      <c r="H16" s="71"/>
      <c r="I16" s="71"/>
      <c r="J16" s="12" t="s">
        <v>19</v>
      </c>
      <c r="K16" s="13" t="s">
        <v>20</v>
      </c>
      <c r="L16" s="75"/>
      <c r="M16" s="12" t="s">
        <v>21</v>
      </c>
      <c r="N16" s="13" t="s">
        <v>22</v>
      </c>
      <c r="O16" s="76"/>
      <c r="P16" s="71"/>
      <c r="Q16" s="77"/>
      <c r="R16" s="79"/>
      <c r="S16" s="71"/>
      <c r="T16" s="71"/>
    </row>
    <row r="17" spans="1:20" s="19" customFormat="1" ht="62.25" customHeight="1" thickBot="1" x14ac:dyDescent="0.25">
      <c r="A17" s="51" t="s">
        <v>39</v>
      </c>
      <c r="B17" s="51" t="s">
        <v>32</v>
      </c>
      <c r="C17" s="52" t="s">
        <v>33</v>
      </c>
      <c r="D17" s="53" t="s">
        <v>34</v>
      </c>
      <c r="E17" s="53" t="s">
        <v>38</v>
      </c>
      <c r="F17" s="54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1" t="s">
        <v>44</v>
      </c>
      <c r="B18" s="55" t="s">
        <v>40</v>
      </c>
      <c r="C18" s="56" t="s">
        <v>41</v>
      </c>
      <c r="D18" s="56" t="s">
        <v>42</v>
      </c>
      <c r="E18" s="57" t="s">
        <v>43</v>
      </c>
      <c r="F18" s="54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19" si="3">+H18+I18+J18+K18+L18+M18+N18+O18</f>
        <v>3220</v>
      </c>
      <c r="Q18" s="16">
        <f t="shared" ref="Q18:Q19" si="4">ROUNDUP(H18+I18+J18+M18+O18,2)</f>
        <v>911.5</v>
      </c>
      <c r="R18" s="16">
        <f t="shared" ref="R18:R19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51" t="s">
        <v>62</v>
      </c>
      <c r="B19" s="55" t="s">
        <v>48</v>
      </c>
      <c r="C19" s="56" t="s">
        <v>49</v>
      </c>
      <c r="D19" s="56" t="s">
        <v>50</v>
      </c>
      <c r="E19" s="57" t="s">
        <v>43</v>
      </c>
      <c r="F19" s="54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51" t="s">
        <v>60</v>
      </c>
      <c r="B20" s="51" t="s">
        <v>51</v>
      </c>
      <c r="C20" s="52" t="s">
        <v>52</v>
      </c>
      <c r="D20" s="53" t="s">
        <v>53</v>
      </c>
      <c r="E20" s="53" t="s">
        <v>38</v>
      </c>
      <c r="F20" s="54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3749.67</v>
      </c>
      <c r="P20" s="16">
        <f t="shared" ref="P20" si="6">+H20+I20+J20+K20+L20+M20+N20+O20</f>
        <v>8034.67</v>
      </c>
      <c r="Q20" s="16">
        <f t="shared" ref="Q20" si="7">ROUNDUP(H20+I20+J20+M20+O20,2)</f>
        <v>4956.67</v>
      </c>
      <c r="R20" s="16">
        <f t="shared" ref="R20" si="8">+K20+L20+N20</f>
        <v>3078</v>
      </c>
      <c r="S20" s="17">
        <f>ROUNDUP(G20-Q20,2)</f>
        <v>15043.33</v>
      </c>
      <c r="T20" s="18">
        <v>111</v>
      </c>
    </row>
    <row r="21" spans="1:20" s="19" customFormat="1" ht="62.25" customHeight="1" thickBot="1" x14ac:dyDescent="0.25">
      <c r="A21" s="51" t="s">
        <v>61</v>
      </c>
      <c r="B21" s="51" t="s">
        <v>55</v>
      </c>
      <c r="C21" s="52" t="s">
        <v>56</v>
      </c>
      <c r="D21" s="53" t="s">
        <v>57</v>
      </c>
      <c r="E21" s="53" t="s">
        <v>58</v>
      </c>
      <c r="F21" s="54" t="s">
        <v>59</v>
      </c>
      <c r="G21" s="14">
        <v>13500</v>
      </c>
      <c r="H21" s="16">
        <v>0</v>
      </c>
      <c r="I21" s="16">
        <v>25</v>
      </c>
      <c r="J21" s="16">
        <f>ROUNDUP(G21*2.87%,2)</f>
        <v>387.45</v>
      </c>
      <c r="K21" s="16">
        <f>ROUNDUP(G21*7.1%,2)</f>
        <v>958.5</v>
      </c>
      <c r="L21" s="16">
        <f>+G21*1.2%</f>
        <v>162</v>
      </c>
      <c r="M21" s="16">
        <f>+G21*3.04%</f>
        <v>410.4</v>
      </c>
      <c r="N21" s="16">
        <f>+G21*7.09%</f>
        <v>957.15000000000009</v>
      </c>
      <c r="O21" s="16">
        <v>0</v>
      </c>
      <c r="P21" s="16">
        <f t="shared" ref="P21" si="9">+H21+I21+J21+K21+L21+M21+N21+O21</f>
        <v>2900.5</v>
      </c>
      <c r="Q21" s="16">
        <f t="shared" ref="Q21" si="10">ROUNDUP(H21+I21+J21+M21+O21,2)</f>
        <v>822.85</v>
      </c>
      <c r="R21" s="16">
        <f t="shared" ref="R21" si="11">+K21+L21+N21</f>
        <v>2077.65</v>
      </c>
      <c r="S21" s="17">
        <f>ROUNDUP(G21-Q21,2)</f>
        <v>12677.15</v>
      </c>
      <c r="T21" s="18">
        <v>111</v>
      </c>
    </row>
    <row r="22" spans="1:20" ht="20.25" customHeight="1" x14ac:dyDescent="0.2">
      <c r="A22" s="61" t="s">
        <v>23</v>
      </c>
      <c r="B22" s="62"/>
      <c r="C22" s="62"/>
      <c r="D22" s="62"/>
      <c r="E22" s="62"/>
      <c r="F22" s="63"/>
      <c r="G22" s="58">
        <f>ROUNDUP(SUM(G17:G21),2)</f>
        <v>107000</v>
      </c>
      <c r="H22" s="58">
        <f t="shared" ref="H22:R22" si="12">ROUNDUP(SUM(H17:H21),2)</f>
        <v>0</v>
      </c>
      <c r="I22" s="58">
        <f>ROUNDUP(SUM(I17:I21),2)</f>
        <v>125</v>
      </c>
      <c r="J22" s="58">
        <f>ROUNDUP(SUM(J17:J21),2)</f>
        <v>3070.9</v>
      </c>
      <c r="K22" s="58">
        <f t="shared" si="12"/>
        <v>7597</v>
      </c>
      <c r="L22" s="58">
        <f t="shared" si="12"/>
        <v>1284</v>
      </c>
      <c r="M22" s="58">
        <f t="shared" si="12"/>
        <v>3252.8</v>
      </c>
      <c r="N22" s="58">
        <f>ROUNDUP(SUM(N17:N21),2)</f>
        <v>7586.3</v>
      </c>
      <c r="O22" s="58">
        <f t="shared" si="12"/>
        <v>7236.32</v>
      </c>
      <c r="P22" s="58">
        <f t="shared" si="12"/>
        <v>30152.32</v>
      </c>
      <c r="Q22" s="58">
        <f>ROUNDUP(SUM(Q17:Q21),2)</f>
        <v>13685.02</v>
      </c>
      <c r="R22" s="58">
        <f t="shared" si="12"/>
        <v>16467.3</v>
      </c>
      <c r="S22" s="58">
        <f>ROUNDUP(SUM(S17:S21),2)</f>
        <v>93314.98</v>
      </c>
      <c r="T22" s="58"/>
    </row>
    <row r="23" spans="1:20" ht="20.25" x14ac:dyDescent="0.2">
      <c r="A23" s="20" t="s">
        <v>63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16.5" x14ac:dyDescent="0.2">
      <c r="A32" s="38"/>
      <c r="B32" s="39"/>
      <c r="C32" s="32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20.25" x14ac:dyDescent="0.2">
      <c r="A33" s="60" t="s">
        <v>45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0" ht="20.25" x14ac:dyDescent="0.2">
      <c r="A34" s="59" t="s">
        <v>47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ht="20.25" x14ac:dyDescent="0.2">
      <c r="A35" s="59" t="s">
        <v>46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ht="16.5" x14ac:dyDescent="0.2">
      <c r="D36" s="41"/>
      <c r="E36" s="41"/>
      <c r="F36" s="41"/>
      <c r="G36" s="42"/>
      <c r="H36" s="40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5"/>
      <c r="T36" s="45"/>
    </row>
    <row r="37" spans="1:20" ht="16.5" x14ac:dyDescent="0.2">
      <c r="A37" s="46"/>
      <c r="B37" s="47"/>
      <c r="C37" s="48"/>
      <c r="D37" s="41"/>
      <c r="E37" s="41"/>
      <c r="F37" s="41"/>
      <c r="G37" s="4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  <c r="T37" s="45"/>
    </row>
    <row r="38" spans="1:20" x14ac:dyDescent="0.2">
      <c r="B38" s="2"/>
      <c r="M38" s="4"/>
      <c r="N38" s="4"/>
      <c r="O38" s="4"/>
      <c r="P38" s="4"/>
      <c r="Q38" s="4"/>
      <c r="R38" s="4"/>
      <c r="S38" s="5"/>
      <c r="T38" s="4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0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0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0"/>
      <c r="T468" s="3"/>
    </row>
    <row r="469" spans="7:20" s="1" customFormat="1" ht="62.25" customHeigh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0"/>
      <c r="T469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4:T34"/>
    <mergeCell ref="A35:T35"/>
    <mergeCell ref="A33:T33"/>
    <mergeCell ref="A22:F22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B37:B1048576 A22 B1:B16 B24:B32">
    <cfRule type="duplicateValues" dxfId="8" priority="14"/>
  </conditionalFormatting>
  <conditionalFormatting sqref="G14:G16">
    <cfRule type="duplicateValues" dxfId="7" priority="13"/>
  </conditionalFormatting>
  <conditionalFormatting sqref="C17">
    <cfRule type="duplicateValues" dxfId="6" priority="9"/>
  </conditionalFormatting>
  <conditionalFormatting sqref="B18">
    <cfRule type="duplicateValues" dxfId="5" priority="5"/>
  </conditionalFormatting>
  <conditionalFormatting sqref="B18">
    <cfRule type="duplicateValues" dxfId="4" priority="6"/>
  </conditionalFormatting>
  <conditionalFormatting sqref="B19">
    <cfRule type="duplicateValues" dxfId="3" priority="3"/>
  </conditionalFormatting>
  <conditionalFormatting sqref="B19">
    <cfRule type="duplicateValues" dxfId="2" priority="4"/>
  </conditionalFormatting>
  <conditionalFormatting sqref="C21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2022-06-10T13:38:56Z</dcterms:modified>
</cp:coreProperties>
</file>